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e3832ff3b233e04/ECOLOK@1drive/3hv.econlokaal/"/>
    </mc:Choice>
  </mc:AlternateContent>
  <xr:revisionPtr revIDLastSave="1" documentId="8_{BD480835-7378-468D-A73E-02FE84A1552E}" xr6:coauthVersionLast="45" xr6:coauthVersionMax="45" xr10:uidLastSave="{6ED2C9C4-1CD5-4AC6-998F-53BAD483BC0D}"/>
  <bookViews>
    <workbookView xWindow="-120" yWindow="-120" windowWidth="29040" windowHeight="15840" tabRatio="500" activeTab="2" xr2:uid="{00000000-000D-0000-FFFF-FFFF00000000}"/>
  </bookViews>
  <sheets>
    <sheet name="jaarbegroting" sheetId="1" r:id="rId1"/>
    <sheet name="verborgen" sheetId="4" state="hidden" r:id="rId2"/>
    <sheet name="soorten inkomen" sheetId="2" r:id="rId3"/>
    <sheet name="verdeling uitgaven" sheetId="3" r:id="rId4"/>
  </sheets>
  <definedNames>
    <definedName name="_xlnm.Print_Area" localSheetId="0">jaarbegroting!$A$1:$N$44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3" l="1"/>
  <c r="B3" i="3"/>
  <c r="N30" i="1" l="1"/>
  <c r="N11" i="1" l="1"/>
  <c r="C15" i="1" l="1"/>
  <c r="D15" i="1"/>
  <c r="E15" i="1"/>
  <c r="F15" i="1"/>
  <c r="G15" i="1"/>
  <c r="H15" i="1"/>
  <c r="I15" i="1"/>
  <c r="J15" i="1"/>
  <c r="K15" i="1"/>
  <c r="L15" i="1"/>
  <c r="M15" i="1"/>
  <c r="N15" i="1"/>
  <c r="B15" i="1"/>
  <c r="G26" i="1" l="1"/>
  <c r="G40" i="1"/>
  <c r="G32" i="1"/>
  <c r="G13" i="1"/>
  <c r="F26" i="1"/>
  <c r="F40" i="1"/>
  <c r="F32" i="1"/>
  <c r="F13" i="1"/>
  <c r="N29" i="1"/>
  <c r="N31" i="1"/>
  <c r="N17" i="1"/>
  <c r="N18" i="1"/>
  <c r="N19" i="1"/>
  <c r="N20" i="1"/>
  <c r="N21" i="1"/>
  <c r="N22" i="1"/>
  <c r="N23" i="1"/>
  <c r="N24" i="1"/>
  <c r="N25" i="1"/>
  <c r="C13" i="1"/>
  <c r="C26" i="1"/>
  <c r="C40" i="1"/>
  <c r="C32" i="1"/>
  <c r="D13" i="1"/>
  <c r="D26" i="1"/>
  <c r="D40" i="1"/>
  <c r="D32" i="1"/>
  <c r="E13" i="1"/>
  <c r="E26" i="1"/>
  <c r="E40" i="1"/>
  <c r="E32" i="1"/>
  <c r="H13" i="1"/>
  <c r="H26" i="1"/>
  <c r="H40" i="1"/>
  <c r="H32" i="1"/>
  <c r="I13" i="1"/>
  <c r="I26" i="1"/>
  <c r="I40" i="1"/>
  <c r="I32" i="1"/>
  <c r="J13" i="1"/>
  <c r="J26" i="1"/>
  <c r="J40" i="1"/>
  <c r="J32" i="1"/>
  <c r="K13" i="1"/>
  <c r="K26" i="1"/>
  <c r="K40" i="1"/>
  <c r="K32" i="1"/>
  <c r="L13" i="1"/>
  <c r="L26" i="1"/>
  <c r="L40" i="1"/>
  <c r="L32" i="1"/>
  <c r="M13" i="1"/>
  <c r="M26" i="1"/>
  <c r="M40" i="1"/>
  <c r="M32" i="1"/>
  <c r="B13" i="1"/>
  <c r="B40" i="1"/>
  <c r="B26" i="1"/>
  <c r="B32" i="1"/>
  <c r="N36" i="1"/>
  <c r="N37" i="1"/>
  <c r="N38" i="1"/>
  <c r="N39" i="1"/>
  <c r="N35" i="1"/>
  <c r="N4" i="1"/>
  <c r="N5" i="1"/>
  <c r="N6" i="1"/>
  <c r="N7" i="1"/>
  <c r="N8" i="1"/>
  <c r="N9" i="1"/>
  <c r="N10" i="1"/>
  <c r="N12" i="1"/>
  <c r="B3" i="2" s="1"/>
  <c r="N3" i="1"/>
  <c r="B2" i="2" l="1"/>
  <c r="B4" i="2"/>
  <c r="M42" i="1"/>
  <c r="M44" i="1" s="1"/>
  <c r="L42" i="1"/>
  <c r="L44" i="1" s="1"/>
  <c r="K42" i="1"/>
  <c r="K44" i="1" s="1"/>
  <c r="J42" i="1"/>
  <c r="J44" i="1" s="1"/>
  <c r="I42" i="1"/>
  <c r="I44" i="1" s="1"/>
  <c r="H42" i="1"/>
  <c r="H44" i="1" s="1"/>
  <c r="E42" i="1"/>
  <c r="E44" i="1" s="1"/>
  <c r="D42" i="1"/>
  <c r="D44" i="1" s="1"/>
  <c r="C42" i="1"/>
  <c r="C44" i="1" s="1"/>
  <c r="F42" i="1"/>
  <c r="F44" i="1" s="1"/>
  <c r="N40" i="1"/>
  <c r="N32" i="1"/>
  <c r="G42" i="1"/>
  <c r="G44" i="1" s="1"/>
  <c r="B42" i="1"/>
  <c r="B44" i="1" s="1"/>
  <c r="N26" i="1"/>
  <c r="B2" i="3" s="1"/>
  <c r="N13" i="1"/>
  <c r="B5" i="2" l="1"/>
  <c r="B5" i="3"/>
  <c r="N42" i="1"/>
  <c r="N44" i="1" s="1"/>
</calcChain>
</file>

<file path=xl/sharedStrings.xml><?xml version="1.0" encoding="utf-8"?>
<sst xmlns="http://schemas.openxmlformats.org/spreadsheetml/2006/main" count="84" uniqueCount="65">
  <si>
    <t>INKOMSTEN</t>
  </si>
  <si>
    <t xml:space="preserve">Vakantiegeld </t>
  </si>
  <si>
    <t>Kinderbijslag</t>
  </si>
  <si>
    <t>UITGAVEN</t>
  </si>
  <si>
    <t>Huur / hypotheek</t>
  </si>
  <si>
    <t>Lokale lasten</t>
  </si>
  <si>
    <t>Verzekeringen</t>
  </si>
  <si>
    <t>Onderwijs</t>
  </si>
  <si>
    <t>Kinderopvang</t>
  </si>
  <si>
    <t>Vervoer</t>
  </si>
  <si>
    <t>Totaal vaste lasten</t>
  </si>
  <si>
    <t>Kleding en schoenen</t>
  </si>
  <si>
    <t>Inventaris</t>
  </si>
  <si>
    <t>Niet-vergoede ziektekosten</t>
  </si>
  <si>
    <t>Vrijetijdsuitgaven</t>
  </si>
  <si>
    <t>Totaal reserveringsuitgaven</t>
  </si>
  <si>
    <t>Voeding</t>
  </si>
  <si>
    <t>Overige huishoudelijke uitgaven</t>
  </si>
  <si>
    <t>Totaal huishoudelijke uitgaven</t>
  </si>
  <si>
    <t>TOTAAL INKOMSTEN</t>
  </si>
  <si>
    <t>VASTE LASTEN</t>
  </si>
  <si>
    <t>HUISHOUDELIJKE UITGAVEN</t>
  </si>
  <si>
    <t>TOTAAL ALLE UITGAVEN</t>
  </si>
  <si>
    <t>INKOMSTEN min UITGAVEN</t>
  </si>
  <si>
    <t>RESERVERINGSUITGAVEN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</si>
  <si>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</si>
  <si>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</si>
  <si>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</si>
  <si>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</si>
  <si>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</si>
  <si>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</si>
  <si>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</si>
  <si>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</si>
  <si>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</si>
  <si>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</si>
  <si>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</si>
  <si>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</si>
  <si>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gem. p. mnd</t>
  </si>
  <si>
    <t>Netto loon/uitkering</t>
  </si>
  <si>
    <t>13de maand/bonus</t>
  </si>
  <si>
    <t>Belastingteruggaaf</t>
  </si>
  <si>
    <t>Energie en water</t>
  </si>
  <si>
    <t>Telefoon, televisie, internet</t>
  </si>
  <si>
    <t>Contributies en abonnementen</t>
  </si>
  <si>
    <t>Zorgtoeslag</t>
  </si>
  <si>
    <t>Huurtoeslag</t>
  </si>
  <si>
    <t>Kinderopvangtoeslag</t>
  </si>
  <si>
    <t>Persoonlijke verzorging</t>
  </si>
  <si>
    <t>Onderhoud auto, huis en tuin</t>
  </si>
  <si>
    <t>Soort inkomen</t>
  </si>
  <si>
    <t>arbeidsinkomen</t>
  </si>
  <si>
    <t>vermogensinkomen</t>
  </si>
  <si>
    <t>overdrachtsinkomen</t>
  </si>
  <si>
    <t>Totale inkomen</t>
  </si>
  <si>
    <t>totaal</t>
  </si>
  <si>
    <t>Soort uitgaven</t>
  </si>
  <si>
    <t>Totale uitgaven</t>
  </si>
  <si>
    <t>huishoudelijke uitgaven</t>
  </si>
  <si>
    <t>vaste lasten</t>
  </si>
  <si>
    <t>reserveringsuitgaven</t>
  </si>
  <si>
    <t>Soort</t>
  </si>
  <si>
    <t>overdrahtsinkomen</t>
  </si>
  <si>
    <t>Inkomsten uit beleggingen</t>
  </si>
  <si>
    <t>Rente spaargeld</t>
  </si>
  <si>
    <t>JAARBEGROTING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</si>
</sst>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_-"/>
    <numFmt numFmtId="165" formatCode="_ [$€-413]\ * #,##0.00_ ;_ [$€-413]\ * \-#,##0.00_ ;_ [$€-413]\ * &quot;-&quot;??_ ;_ @_ "/>
  </numFmts>
  <fonts count="10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D55A10"/>
      <name val="Calibri"/>
      <family val="2"/>
      <scheme val="minor"/>
    </font>
    <font>
      <sz val="12"/>
      <color rgb="FFD55A10"/>
      <name val="Calibri"/>
      <family val="2"/>
      <scheme val="minor"/>
    </font>
    <font>
      <b/>
      <sz val="24"/>
      <color rgb="FFD55A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258812"/>
      <name val="Calibri"/>
      <family val="2"/>
      <scheme val="minor"/>
    </font>
    <font>
      <b/>
      <sz val="24"/>
      <color rgb="FF1A80B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5A10"/>
        <bgColor indexed="64"/>
      </patternFill>
    </fill>
    <fill>
      <patternFill patternType="solid">
        <fgColor rgb="FFFFD6BE"/>
        <bgColor indexed="64"/>
      </patternFill>
    </fill>
    <fill>
      <patternFill patternType="solid">
        <fgColor rgb="FFC8E8F1"/>
        <bgColor indexed="64"/>
      </patternFill>
    </fill>
    <fill>
      <patternFill patternType="solid">
        <fgColor rgb="FF258812"/>
        <bgColor indexed="64"/>
      </patternFill>
    </fill>
    <fill>
      <patternFill patternType="solid">
        <fgColor rgb="FFBCF5B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B3FF"/>
      </bottom>
      <diagonal/>
    </border>
    <border>
      <left/>
      <right/>
      <top style="thin">
        <color rgb="FF00B3FF"/>
      </top>
      <bottom style="thin">
        <color rgb="FF00B3FF"/>
      </bottom>
      <diagonal/>
    </border>
    <border>
      <left/>
      <right/>
      <top style="thin">
        <color rgb="FF00B3FF"/>
      </top>
      <bottom/>
      <diagonal/>
    </border>
    <border>
      <left/>
      <right style="thin">
        <color rgb="FF00B3FF"/>
      </right>
      <top/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 style="thin">
        <color rgb="FF00B3FF"/>
      </bottom>
      <diagonal/>
    </border>
    <border>
      <left/>
      <right style="thin">
        <color rgb="FF00B3FF"/>
      </right>
      <top style="thin">
        <color rgb="FF00B3FF"/>
      </top>
      <bottom/>
      <diagonal/>
    </border>
    <border>
      <left style="thin">
        <color rgb="FF00B3FF"/>
      </left>
      <right style="thin">
        <color rgb="FF00B3FF"/>
      </right>
      <top/>
      <bottom style="thin">
        <color rgb="FF00B3FF"/>
      </bottom>
      <diagonal/>
    </border>
    <border>
      <left style="thin">
        <color rgb="FF00B3FF"/>
      </left>
      <right style="thin">
        <color rgb="FF00B3FF"/>
      </right>
      <top style="thin">
        <color rgb="FF00B3FF"/>
      </top>
      <bottom style="thin">
        <color rgb="FF00B3FF"/>
      </bottom>
      <diagonal/>
    </border>
    <border>
      <left style="thin">
        <color rgb="FF00B3FF"/>
      </left>
      <right style="thin">
        <color rgb="FF00B3FF"/>
      </right>
      <top style="thin">
        <color rgb="FF00B3FF"/>
      </top>
      <bottom/>
      <diagonal/>
    </border>
    <border>
      <left/>
      <right style="thin">
        <color rgb="FF00B3FF"/>
      </right>
      <top/>
      <bottom/>
      <diagonal/>
    </border>
    <border>
      <left style="thin">
        <color rgb="FF00B3FF"/>
      </left>
      <right style="thin">
        <color rgb="FF00B3FF"/>
      </right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164" fontId="0" fillId="0" borderId="0" xfId="0" applyNumberFormat="1" applyAlignment="1">
      <alignment horizontal="left" indent="1"/>
    </xf>
    <xf numFmtId="2" fontId="1" fillId="3" borderId="0" xfId="0" applyNumberFormat="1" applyFont="1" applyFill="1"/>
    <xf numFmtId="2" fontId="0" fillId="0" borderId="0" xfId="0" applyNumberFormat="1"/>
    <xf numFmtId="2" fontId="4" fillId="4" borderId="0" xfId="0" applyNumberFormat="1" applyFont="1" applyFill="1"/>
    <xf numFmtId="2" fontId="1" fillId="2" borderId="0" xfId="0" applyNumberFormat="1" applyFont="1" applyFill="1"/>
    <xf numFmtId="2" fontId="0" fillId="2" borderId="0" xfId="0" applyNumberFormat="1" applyFill="1"/>
    <xf numFmtId="2" fontId="4" fillId="2" borderId="0" xfId="0" applyNumberFormat="1" applyFont="1" applyFill="1"/>
    <xf numFmtId="164" fontId="0" fillId="2" borderId="0" xfId="0" applyNumberFormat="1" applyFill="1" applyAlignment="1">
      <alignment horizontal="left" indent="1"/>
    </xf>
    <xf numFmtId="2" fontId="5" fillId="2" borderId="0" xfId="0" applyNumberFormat="1" applyFont="1" applyFill="1"/>
    <xf numFmtId="2" fontId="5" fillId="4" borderId="0" xfId="0" applyNumberFormat="1" applyFont="1" applyFill="1"/>
    <xf numFmtId="2" fontId="0" fillId="4" borderId="0" xfId="0" applyNumberFormat="1" applyFill="1"/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2" borderId="0" xfId="0" applyNumberFormat="1" applyFill="1" applyAlignment="1"/>
    <xf numFmtId="0" fontId="0" fillId="2" borderId="0" xfId="0" applyFill="1" applyAlignment="1"/>
    <xf numFmtId="2" fontId="7" fillId="3" borderId="0" xfId="0" applyNumberFormat="1" applyFont="1" applyFill="1"/>
    <xf numFmtId="2" fontId="7" fillId="2" borderId="0" xfId="0" applyNumberFormat="1" applyFont="1" applyFill="1"/>
    <xf numFmtId="164" fontId="0" fillId="2" borderId="0" xfId="0" applyNumberFormat="1" applyFill="1" applyBorder="1" applyAlignment="1">
      <alignment horizontal="center"/>
    </xf>
    <xf numFmtId="2" fontId="6" fillId="2" borderId="0" xfId="0" applyNumberFormat="1" applyFont="1" applyFill="1" applyAlignment="1" applyProtection="1"/>
    <xf numFmtId="2" fontId="0" fillId="2" borderId="0" xfId="0" applyNumberFormat="1" applyFill="1" applyAlignment="1" applyProtection="1"/>
    <xf numFmtId="2" fontId="1" fillId="3" borderId="0" xfId="0" applyNumberFormat="1" applyFont="1" applyFill="1" applyProtection="1"/>
    <xf numFmtId="164" fontId="1" fillId="3" borderId="0" xfId="0" applyNumberFormat="1" applyFont="1" applyFill="1" applyAlignment="1" applyProtection="1">
      <alignment horizontal="right"/>
    </xf>
    <xf numFmtId="164" fontId="0" fillId="5" borderId="1" xfId="0" applyNumberFormat="1" applyFill="1" applyBorder="1" applyAlignment="1" applyProtection="1">
      <alignment horizontal="right"/>
    </xf>
    <xf numFmtId="164" fontId="0" fillId="5" borderId="2" xfId="0" applyNumberFormat="1" applyFill="1" applyBorder="1" applyAlignment="1" applyProtection="1">
      <alignment horizontal="right"/>
    </xf>
    <xf numFmtId="164" fontId="0" fillId="5" borderId="3" xfId="0" applyNumberFormat="1" applyFill="1" applyBorder="1" applyAlignment="1" applyProtection="1">
      <alignment horizontal="right"/>
    </xf>
    <xf numFmtId="2" fontId="4" fillId="4" borderId="0" xfId="0" applyNumberFormat="1" applyFont="1" applyFill="1" applyProtection="1"/>
    <xf numFmtId="164" fontId="4" fillId="4" borderId="0" xfId="0" applyNumberFormat="1" applyFont="1" applyFill="1" applyAlignment="1" applyProtection="1">
      <alignment horizontal="right"/>
    </xf>
    <xf numFmtId="2" fontId="0" fillId="2" borderId="0" xfId="0" applyNumberFormat="1" applyFill="1" applyAlignment="1" applyProtection="1">
      <alignment horizontal="right"/>
    </xf>
    <xf numFmtId="164" fontId="1" fillId="3" borderId="0" xfId="0" applyNumberFormat="1" applyFont="1" applyFill="1" applyAlignment="1" applyProtection="1">
      <alignment horizontal="right" indent="1"/>
    </xf>
    <xf numFmtId="164" fontId="5" fillId="4" borderId="0" xfId="0" applyNumberFormat="1" applyFont="1" applyFill="1" applyAlignment="1" applyProtection="1">
      <alignment horizontal="right"/>
    </xf>
    <xf numFmtId="0" fontId="0" fillId="2" borderId="0" xfId="0" applyFill="1" applyAlignment="1" applyProtection="1">
      <alignment horizontal="right"/>
    </xf>
    <xf numFmtId="164" fontId="0" fillId="4" borderId="0" xfId="0" applyNumberFormat="1" applyFill="1" applyAlignment="1" applyProtection="1">
      <alignment horizontal="right"/>
    </xf>
    <xf numFmtId="2" fontId="7" fillId="3" borderId="0" xfId="0" applyNumberFormat="1" applyFont="1" applyFill="1" applyProtection="1"/>
    <xf numFmtId="164" fontId="7" fillId="3" borderId="0" xfId="0" applyNumberFormat="1" applyFont="1" applyFill="1" applyAlignment="1" applyProtection="1">
      <alignment horizontal="right"/>
    </xf>
    <xf numFmtId="2" fontId="0" fillId="0" borderId="4" xfId="0" applyNumberFormat="1" applyBorder="1" applyProtection="1"/>
    <xf numFmtId="2" fontId="0" fillId="0" borderId="5" xfId="0" applyNumberFormat="1" applyBorder="1" applyProtection="1"/>
    <xf numFmtId="2" fontId="0" fillId="0" borderId="6" xfId="0" applyNumberFormat="1" applyBorder="1" applyProtection="1"/>
    <xf numFmtId="164" fontId="0" fillId="0" borderId="7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0" borderId="11" xfId="0" applyNumberFormat="1" applyBorder="1" applyAlignment="1" applyProtection="1">
      <alignment horizontal="right"/>
      <protection locked="0"/>
    </xf>
    <xf numFmtId="2" fontId="1" fillId="6" borderId="0" xfId="0" applyNumberFormat="1" applyFont="1" applyFill="1" applyProtection="1"/>
    <xf numFmtId="164" fontId="1" fillId="6" borderId="0" xfId="0" applyNumberFormat="1" applyFont="1" applyFill="1" applyAlignment="1" applyProtection="1">
      <alignment horizontal="right"/>
    </xf>
    <xf numFmtId="2" fontId="8" fillId="7" borderId="0" xfId="0" applyNumberFormat="1" applyFont="1" applyFill="1" applyProtection="1"/>
    <xf numFmtId="164" fontId="8" fillId="7" borderId="0" xfId="0" applyNumberFormat="1" applyFont="1" applyFill="1" applyAlignment="1" applyProtection="1">
      <alignment horizontal="right"/>
    </xf>
    <xf numFmtId="0" fontId="1" fillId="6" borderId="0" xfId="0" applyFont="1" applyFill="1"/>
    <xf numFmtId="2" fontId="8" fillId="7" borderId="0" xfId="0" applyNumberFormat="1" applyFont="1" applyFill="1" applyAlignment="1" applyProtection="1">
      <alignment horizontal="right"/>
    </xf>
    <xf numFmtId="165" fontId="0" fillId="0" borderId="5" xfId="0" applyNumberFormat="1" applyBorder="1" applyProtection="1"/>
    <xf numFmtId="165" fontId="8" fillId="7" borderId="0" xfId="0" applyNumberFormat="1" applyFont="1" applyFill="1" applyProtection="1"/>
    <xf numFmtId="2" fontId="9" fillId="2" borderId="0" xfId="0" applyNumberFormat="1" applyFont="1" applyFill="1" applyAlignment="1" applyProtection="1"/>
    <xf numFmtId="2" fontId="4" fillId="4" borderId="0" xfId="0" applyNumberFormat="1" applyFont="1" applyFill="1" applyAlignment="1" applyProtection="1">
      <alignment horizontal="right"/>
    </xf>
    <xf numFmtId="165" fontId="4" fillId="4" borderId="0" xfId="0" applyNumberFormat="1" applyFont="1" applyFill="1" applyProtection="1"/>
    <xf numFmtId="2" fontId="0" fillId="8" borderId="5" xfId="0" applyNumberFormat="1" applyFill="1" applyBorder="1" applyProtection="1"/>
    <xf numFmtId="2" fontId="0" fillId="8" borderId="4" xfId="0" applyNumberFormat="1" applyFill="1" applyBorder="1" applyProtection="1"/>
    <xf numFmtId="2" fontId="0" fillId="8" borderId="10" xfId="0" applyNumberFormat="1" applyFill="1" applyBorder="1" applyProtection="1"/>
    <xf numFmtId="164" fontId="0" fillId="2" borderId="0" xfId="0" applyNumberFormat="1" applyFill="1" applyBorder="1" applyAlignment="1">
      <alignment horizontal="right"/>
    </xf>
  </cellXfs>
  <cellStyles count="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Standa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1A80B6"/>
      <color rgb="FFD55A10"/>
      <color rgb="FF258812"/>
      <color rgb="FFBCF5B1"/>
      <color rgb="FF299414"/>
      <color rgb="FF68E7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inkomsten en uitgaven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jaarbegroting!$A$13</c:f>
              <c:strCache>
                <c:ptCount val="1"/>
                <c:pt idx="0">
                  <c:v>TOTAAL INKOMSTEN</c:v>
                </c:pt>
              </c:strCache>
            </c:strRef>
          </c:tx>
          <c:spPr>
            <a:solidFill>
              <a:srgbClr val="258812"/>
            </a:solidFill>
            <a:ln>
              <a:noFill/>
            </a:ln>
            <a:effectLst/>
          </c:spPr>
          <c:invertIfNegative val="0"/>
          <c:cat>
            <c:strRef>
              <c:f>jaarbegroting!$B$2:$M$2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jaarbegroting!$B$13:$M$13</c:f>
              <c:numCache>
                <c:formatCode>"€"\ #,##0.00_-</c:formatCode>
                <c:ptCount val="12"/>
                <c:pt idx="0">
                  <c:v>4525</c:v>
                </c:pt>
                <c:pt idx="1">
                  <c:v>4200</c:v>
                </c:pt>
                <c:pt idx="2">
                  <c:v>4200</c:v>
                </c:pt>
                <c:pt idx="3">
                  <c:v>4515</c:v>
                </c:pt>
                <c:pt idx="4">
                  <c:v>7200</c:v>
                </c:pt>
                <c:pt idx="5">
                  <c:v>4700</c:v>
                </c:pt>
                <c:pt idx="6">
                  <c:v>4515</c:v>
                </c:pt>
                <c:pt idx="7">
                  <c:v>4200</c:v>
                </c:pt>
                <c:pt idx="8">
                  <c:v>4200</c:v>
                </c:pt>
                <c:pt idx="9">
                  <c:v>4515</c:v>
                </c:pt>
                <c:pt idx="10">
                  <c:v>4200</c:v>
                </c:pt>
                <c:pt idx="11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4-4BC6-8C47-0F375707B008}"/>
            </c:ext>
          </c:extLst>
        </c:ser>
        <c:ser>
          <c:idx val="1"/>
          <c:order val="1"/>
          <c:tx>
            <c:strRef>
              <c:f>jaarbegroting!$A$42</c:f>
              <c:strCache>
                <c:ptCount val="1"/>
                <c:pt idx="0">
                  <c:v>TOTAAL ALLE UITGAVEN</c:v>
                </c:pt>
              </c:strCache>
            </c:strRef>
          </c:tx>
          <c:spPr>
            <a:solidFill>
              <a:srgbClr val="D55A10"/>
            </a:solidFill>
            <a:ln>
              <a:noFill/>
            </a:ln>
            <a:effectLst/>
          </c:spPr>
          <c:invertIfNegative val="0"/>
          <c:cat>
            <c:strRef>
              <c:f>jaarbegroting!$B$2:$M$2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mrt</c:v>
                </c:pt>
                <c:pt idx="3">
                  <c:v>apr</c:v>
                </c:pt>
                <c:pt idx="4">
                  <c:v>mei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jaarbegroting!$B$42:$M$42</c:f>
              <c:numCache>
                <c:formatCode>"€"\ #,##0.00_-</c:formatCode>
                <c:ptCount val="12"/>
                <c:pt idx="0">
                  <c:v>4856</c:v>
                </c:pt>
                <c:pt idx="1">
                  <c:v>4541</c:v>
                </c:pt>
                <c:pt idx="2">
                  <c:v>4541</c:v>
                </c:pt>
                <c:pt idx="3">
                  <c:v>4856</c:v>
                </c:pt>
                <c:pt idx="4">
                  <c:v>4541</c:v>
                </c:pt>
                <c:pt idx="5">
                  <c:v>4541</c:v>
                </c:pt>
                <c:pt idx="6">
                  <c:v>7356</c:v>
                </c:pt>
                <c:pt idx="7">
                  <c:v>4941</c:v>
                </c:pt>
                <c:pt idx="8">
                  <c:v>4541</c:v>
                </c:pt>
                <c:pt idx="9">
                  <c:v>4856</c:v>
                </c:pt>
                <c:pt idx="10">
                  <c:v>4541</c:v>
                </c:pt>
                <c:pt idx="11">
                  <c:v>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4-4BC6-8C47-0F375707B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600112"/>
        <c:axId val="1257589504"/>
      </c:barChart>
      <c:catAx>
        <c:axId val="13006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57589504"/>
        <c:crosses val="autoZero"/>
        <c:auto val="1"/>
        <c:lblAlgn val="ctr"/>
        <c:lblOffset val="100"/>
        <c:noMultiLvlLbl val="0"/>
      </c:catAx>
      <c:valAx>
        <c:axId val="1257589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.00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30060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'soorten inkomen'!$B$1</c:f>
              <c:strCache>
                <c:ptCount val="1"/>
                <c:pt idx="0">
                  <c:v>Totale inkomen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AE6-453B-B036-EF56D12652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AE6-453B-B036-EF56D12652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AE6-453B-B036-EF56D126522C}"/>
              </c:ext>
            </c:extLst>
          </c:dPt>
          <c:cat>
            <c:strRef>
              <c:f>'soorten inkomen'!$A$2:$A$4</c:f>
              <c:strCache>
                <c:ptCount val="3"/>
                <c:pt idx="0">
                  <c:v>arbeidsinkomen</c:v>
                </c:pt>
                <c:pt idx="1">
                  <c:v>vermogensinkomen</c:v>
                </c:pt>
                <c:pt idx="2">
                  <c:v>overdrachtsinkomen</c:v>
                </c:pt>
              </c:strCache>
            </c:strRef>
          </c:cat>
          <c:val>
            <c:numRef>
              <c:f>'soorten inkomen'!$B$2:$B$4</c:f>
              <c:numCache>
                <c:formatCode>_ [$€-413]\ * #,##0.00_ ;_ [$€-413]\ * \-#,##0.00_ ;_ [$€-413]\ * "-"??_ ;_ @_ </c:formatCode>
                <c:ptCount val="3"/>
                <c:pt idx="0">
                  <c:v>4325</c:v>
                </c:pt>
                <c:pt idx="1">
                  <c:v>0.83333333333333337</c:v>
                </c:pt>
                <c:pt idx="2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F-4D39-B8E8-61556237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'verdeling uitgaven'!$B$1</c:f>
              <c:strCache>
                <c:ptCount val="1"/>
                <c:pt idx="0">
                  <c:v>Totale uitgaven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93-4853-A480-86195E2B4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93-4853-A480-86195E2B4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93-4853-A480-86195E2B4A1E}"/>
              </c:ext>
            </c:extLst>
          </c:dPt>
          <c:cat>
            <c:strRef>
              <c:f>'verdeling uitgaven'!$A$2:$A$4</c:f>
              <c:strCache>
                <c:ptCount val="3"/>
                <c:pt idx="0">
                  <c:v>vaste lasten</c:v>
                </c:pt>
                <c:pt idx="1">
                  <c:v>huishoudelijke uitgaven</c:v>
                </c:pt>
                <c:pt idx="2">
                  <c:v>reserveringsuitgaven</c:v>
                </c:pt>
              </c:strCache>
            </c:strRef>
          </c:cat>
          <c:val>
            <c:numRef>
              <c:f>'verdeling uitgaven'!$B$2:$B$4</c:f>
              <c:numCache>
                <c:formatCode>_ [$€-413]\ * #,##0.00_ ;_ [$€-413]\ * \-#,##0.00_ ;_ [$€-413]\ * "-"??_ ;_ @_ </c:formatCode>
                <c:ptCount val="3"/>
                <c:pt idx="0">
                  <c:v>3384.3333333333335</c:v>
                </c:pt>
                <c:pt idx="1">
                  <c:v>495</c:v>
                </c:pt>
                <c:pt idx="2">
                  <c:v>1008.3333333333334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F-4891-9E60-2B26E605C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669874</xdr:colOff>
      <xdr:row>0</xdr:row>
      <xdr:rowOff>390525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A2879607-FC2E-47CD-94FC-F74E997F1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9050"/>
          <a:ext cx="574624" cy="371475"/>
        </a:xfrm>
        <a:prstGeom prst="rect">
          <a:avLst/>
        </a:prstGeom>
      </xdr:spPr>
    </xdr:pic>
    <xdr:clientData/>
  </xdr:twoCellAnchor>
  <xdr:twoCellAnchor>
    <xdr:from>
      <xdr:col>0</xdr:col>
      <xdr:colOff>2047874</xdr:colOff>
      <xdr:row>45</xdr:row>
      <xdr:rowOff>114300</xdr:rowOff>
    </xdr:from>
    <xdr:to>
      <xdr:col>13</xdr:col>
      <xdr:colOff>66674</xdr:colOff>
      <xdr:row>61</xdr:row>
      <xdr:rowOff>190500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94414124-B9A7-4B82-8270-B61D945664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585787</xdr:colOff>
      <xdr:row>2</xdr:row>
      <xdr:rowOff>47625</xdr:rowOff>
    </xdr:from>
    <xdr:to>
      <xdr:col>9</xdr:col>
      <xdr:colOff>357187</xdr:colOff>
      <xdr:row>15</xdr:row>
      <xdr:rowOff>190500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B9FBF31-A0D6-4664-8BA3-7D047E00BE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442912</xdr:colOff>
      <xdr:row>11</xdr:row>
      <xdr:rowOff>57150</xdr:rowOff>
    </xdr:from>
    <xdr:to>
      <xdr:col>14</xdr:col>
      <xdr:colOff>214312</xdr:colOff>
      <xdr:row>25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3704A18-A75F-49D6-9B92-B44051DA6B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7"/>
  <sheetViews>
    <sheetView showGridLines="0" zoomScaleNormal="100" zoomScaleSheetLayoutView="100" zoomScalePageLayoutView="125" workbookViewId="0">
      <selection activeCell="C8" sqref="C8"/>
    </sheetView>
  </sheetViews>
  <sheetFormatPr defaultColWidth="10.875" defaultRowHeight="15.75" x14ac:dyDescent="0.25"/>
  <cols>
    <col min="1" max="1" width="32.625" style="3" customWidth="1"/>
    <col min="2" max="13" width="13.25" style="1" customWidth="1"/>
    <col min="14" max="14" width="13.25" style="12" customWidth="1"/>
    <col min="15" max="15" width="20.5" style="6" customWidth="1"/>
    <col min="16" max="32" width="10.875" style="6"/>
    <col min="33" max="16384" width="10.875" style="3"/>
  </cols>
  <sheetData>
    <row r="1" spans="1:32" s="14" customFormat="1" ht="31.5" x14ac:dyDescent="0.5">
      <c r="A1" s="19"/>
      <c r="B1" s="50" t="s">
        <v>64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32" s="2" customFormat="1" ht="15" customHeight="1" x14ac:dyDescent="0.25">
      <c r="A2" s="42" t="s">
        <v>0</v>
      </c>
      <c r="B2" s="43" t="s">
        <v>25</v>
      </c>
      <c r="C2" s="43" t="s">
        <v>26</v>
      </c>
      <c r="D2" s="43" t="s">
        <v>27</v>
      </c>
      <c r="E2" s="43" t="s">
        <v>28</v>
      </c>
      <c r="F2" s="43" t="s">
        <v>29</v>
      </c>
      <c r="G2" s="43" t="s">
        <v>30</v>
      </c>
      <c r="H2" s="43" t="s">
        <v>31</v>
      </c>
      <c r="I2" s="43" t="s">
        <v>32</v>
      </c>
      <c r="J2" s="43" t="s">
        <v>33</v>
      </c>
      <c r="K2" s="43" t="s">
        <v>34</v>
      </c>
      <c r="L2" s="43" t="s">
        <v>35</v>
      </c>
      <c r="M2" s="43" t="s">
        <v>36</v>
      </c>
      <c r="N2" s="43" t="s">
        <v>37</v>
      </c>
      <c r="O2" s="43" t="s">
        <v>60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 x14ac:dyDescent="0.25">
      <c r="A3" s="35" t="s">
        <v>38</v>
      </c>
      <c r="B3" s="38">
        <v>3800</v>
      </c>
      <c r="C3" s="38">
        <v>3800</v>
      </c>
      <c r="D3" s="38">
        <v>3800</v>
      </c>
      <c r="E3" s="38">
        <v>3800</v>
      </c>
      <c r="F3" s="38">
        <v>3800</v>
      </c>
      <c r="G3" s="38">
        <v>3800</v>
      </c>
      <c r="H3" s="38">
        <v>3800</v>
      </c>
      <c r="I3" s="38">
        <v>3800</v>
      </c>
      <c r="J3" s="38">
        <v>3800</v>
      </c>
      <c r="K3" s="38">
        <v>3800</v>
      </c>
      <c r="L3" s="38">
        <v>3800</v>
      </c>
      <c r="M3" s="38">
        <v>3800</v>
      </c>
      <c r="N3" s="23">
        <f>(SUM(B3:M3))/12</f>
        <v>3800</v>
      </c>
      <c r="O3" s="39" t="s">
        <v>50</v>
      </c>
    </row>
    <row r="4" spans="1:32" ht="15" customHeight="1" x14ac:dyDescent="0.25">
      <c r="A4" s="36" t="s">
        <v>1</v>
      </c>
      <c r="B4" s="39"/>
      <c r="C4" s="39"/>
      <c r="D4" s="39"/>
      <c r="E4" s="39"/>
      <c r="F4" s="39">
        <v>3000</v>
      </c>
      <c r="G4" s="39"/>
      <c r="H4" s="39"/>
      <c r="I4" s="39"/>
      <c r="J4" s="39"/>
      <c r="K4" s="39"/>
      <c r="L4" s="39"/>
      <c r="M4" s="39"/>
      <c r="N4" s="24">
        <f t="shared" ref="N4:N12" si="0">(SUM(B4:M4))/12</f>
        <v>250</v>
      </c>
      <c r="O4" s="39" t="s">
        <v>50</v>
      </c>
    </row>
    <row r="5" spans="1:32" ht="15" customHeight="1" x14ac:dyDescent="0.25">
      <c r="A5" s="36" t="s">
        <v>39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>
        <v>2800</v>
      </c>
      <c r="N5" s="24">
        <f t="shared" si="0"/>
        <v>233.33333333333334</v>
      </c>
      <c r="O5" s="39" t="s">
        <v>50</v>
      </c>
    </row>
    <row r="6" spans="1:32" ht="15" customHeight="1" x14ac:dyDescent="0.25">
      <c r="A6" s="36" t="s">
        <v>2</v>
      </c>
      <c r="B6" s="39">
        <v>315</v>
      </c>
      <c r="C6" s="39"/>
      <c r="D6" s="39"/>
      <c r="E6" s="39">
        <v>315</v>
      </c>
      <c r="F6" s="39"/>
      <c r="G6" s="39"/>
      <c r="H6" s="39">
        <v>315</v>
      </c>
      <c r="I6" s="39"/>
      <c r="J6" s="39"/>
      <c r="K6" s="39">
        <v>315</v>
      </c>
      <c r="L6" s="39"/>
      <c r="M6" s="39"/>
      <c r="N6" s="24">
        <f t="shared" si="0"/>
        <v>105</v>
      </c>
      <c r="O6" s="39" t="s">
        <v>61</v>
      </c>
    </row>
    <row r="7" spans="1:32" ht="15" customHeight="1" x14ac:dyDescent="0.25">
      <c r="A7" s="36" t="s">
        <v>44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24">
        <f t="shared" si="0"/>
        <v>0</v>
      </c>
      <c r="O7" s="39" t="s">
        <v>61</v>
      </c>
    </row>
    <row r="8" spans="1:32" ht="15" customHeight="1" x14ac:dyDescent="0.25">
      <c r="A8" s="36" t="s">
        <v>45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24">
        <f t="shared" si="0"/>
        <v>0</v>
      </c>
      <c r="O8" s="39" t="s">
        <v>61</v>
      </c>
    </row>
    <row r="9" spans="1:32" ht="15" customHeight="1" x14ac:dyDescent="0.25">
      <c r="A9" s="36" t="s">
        <v>46</v>
      </c>
      <c r="B9" s="39">
        <v>400</v>
      </c>
      <c r="C9" s="39">
        <v>400</v>
      </c>
      <c r="D9" s="39">
        <v>400</v>
      </c>
      <c r="E9" s="39">
        <v>400</v>
      </c>
      <c r="F9" s="39">
        <v>400</v>
      </c>
      <c r="G9" s="39">
        <v>400</v>
      </c>
      <c r="H9" s="39">
        <v>400</v>
      </c>
      <c r="I9" s="39">
        <v>400</v>
      </c>
      <c r="J9" s="39">
        <v>400</v>
      </c>
      <c r="K9" s="39">
        <v>400</v>
      </c>
      <c r="L9" s="39">
        <v>400</v>
      </c>
      <c r="M9" s="39">
        <v>400</v>
      </c>
      <c r="N9" s="24">
        <f t="shared" si="0"/>
        <v>400</v>
      </c>
      <c r="O9" s="39" t="s">
        <v>61</v>
      </c>
    </row>
    <row r="10" spans="1:32" ht="15" customHeight="1" x14ac:dyDescent="0.25">
      <c r="A10" s="36" t="s">
        <v>40</v>
      </c>
      <c r="B10" s="39"/>
      <c r="C10" s="39"/>
      <c r="D10" s="39"/>
      <c r="E10" s="39"/>
      <c r="F10" s="39"/>
      <c r="G10" s="39">
        <v>500</v>
      </c>
      <c r="H10" s="39"/>
      <c r="I10" s="39"/>
      <c r="J10" s="39"/>
      <c r="K10" s="39"/>
      <c r="L10" s="39"/>
      <c r="M10" s="39"/>
      <c r="N10" s="24">
        <f t="shared" si="0"/>
        <v>41.666666666666664</v>
      </c>
      <c r="O10" s="39" t="s">
        <v>50</v>
      </c>
    </row>
    <row r="11" spans="1:32" ht="15" customHeight="1" x14ac:dyDescent="0.25">
      <c r="A11" s="36" t="s">
        <v>62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24">
        <f t="shared" si="0"/>
        <v>0</v>
      </c>
      <c r="O11" s="39" t="s">
        <v>51</v>
      </c>
    </row>
    <row r="12" spans="1:32" ht="15" customHeight="1" x14ac:dyDescent="0.25">
      <c r="A12" s="37" t="s">
        <v>63</v>
      </c>
      <c r="B12" s="40">
        <v>10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25">
        <f t="shared" si="0"/>
        <v>0.83333333333333337</v>
      </c>
      <c r="O12" s="39" t="s">
        <v>51</v>
      </c>
    </row>
    <row r="13" spans="1:32" s="4" customFormat="1" ht="15" customHeight="1" x14ac:dyDescent="0.25">
      <c r="A13" s="44" t="s">
        <v>19</v>
      </c>
      <c r="B13" s="45">
        <f t="shared" ref="B13:N13" si="1">SUM(B3:B12)</f>
        <v>4525</v>
      </c>
      <c r="C13" s="45">
        <f t="shared" si="1"/>
        <v>4200</v>
      </c>
      <c r="D13" s="45">
        <f t="shared" si="1"/>
        <v>4200</v>
      </c>
      <c r="E13" s="45">
        <f t="shared" si="1"/>
        <v>4515</v>
      </c>
      <c r="F13" s="45">
        <f t="shared" si="1"/>
        <v>7200</v>
      </c>
      <c r="G13" s="45">
        <f t="shared" si="1"/>
        <v>4700</v>
      </c>
      <c r="H13" s="45">
        <f t="shared" si="1"/>
        <v>4515</v>
      </c>
      <c r="I13" s="45">
        <f t="shared" si="1"/>
        <v>4200</v>
      </c>
      <c r="J13" s="45">
        <f t="shared" si="1"/>
        <v>4200</v>
      </c>
      <c r="K13" s="45">
        <f t="shared" si="1"/>
        <v>4515</v>
      </c>
      <c r="L13" s="45">
        <f t="shared" si="1"/>
        <v>4200</v>
      </c>
      <c r="M13" s="45">
        <f t="shared" si="1"/>
        <v>7000</v>
      </c>
      <c r="N13" s="45">
        <f t="shared" si="1"/>
        <v>4830.833333333333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 s="14" customFormat="1" ht="15" customHeight="1" x14ac:dyDescent="0.25">
      <c r="A14" s="20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32" s="2" customFormat="1" ht="15" customHeight="1" x14ac:dyDescent="0.25">
      <c r="A15" s="21" t="s">
        <v>3</v>
      </c>
      <c r="B15" s="22" t="str">
        <f t="shared" ref="B15:N15" si="2">B2</f>
        <v>jan</v>
      </c>
      <c r="C15" s="22" t="str">
        <f t="shared" si="2"/>
        <v>feb</v>
      </c>
      <c r="D15" s="22" t="str">
        <f t="shared" si="2"/>
        <v>mrt</v>
      </c>
      <c r="E15" s="22" t="str">
        <f t="shared" si="2"/>
        <v>apr</v>
      </c>
      <c r="F15" s="22" t="str">
        <f t="shared" si="2"/>
        <v>mei</v>
      </c>
      <c r="G15" s="22" t="str">
        <f t="shared" si="2"/>
        <v>jun</v>
      </c>
      <c r="H15" s="22" t="str">
        <f t="shared" si="2"/>
        <v>jul</v>
      </c>
      <c r="I15" s="22" t="str">
        <f t="shared" si="2"/>
        <v>aug</v>
      </c>
      <c r="J15" s="22" t="str">
        <f t="shared" si="2"/>
        <v>sep</v>
      </c>
      <c r="K15" s="22" t="str">
        <f t="shared" si="2"/>
        <v>okt</v>
      </c>
      <c r="L15" s="22" t="str">
        <f t="shared" si="2"/>
        <v>nov</v>
      </c>
      <c r="M15" s="22" t="str">
        <f t="shared" si="2"/>
        <v>dec</v>
      </c>
      <c r="N15" s="29" t="str">
        <f t="shared" si="2"/>
        <v>gem. p. mnd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s="10" customFormat="1" ht="15" customHeight="1" x14ac:dyDescent="0.25">
      <c r="A16" s="26" t="s">
        <v>20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3" ht="15" customHeight="1" x14ac:dyDescent="0.25">
      <c r="A17" s="35" t="s">
        <v>4</v>
      </c>
      <c r="B17" s="38">
        <v>740</v>
      </c>
      <c r="C17" s="38">
        <v>740</v>
      </c>
      <c r="D17" s="38">
        <v>740</v>
      </c>
      <c r="E17" s="38">
        <v>740</v>
      </c>
      <c r="F17" s="38">
        <v>740</v>
      </c>
      <c r="G17" s="38">
        <v>740</v>
      </c>
      <c r="H17" s="38">
        <v>740</v>
      </c>
      <c r="I17" s="38">
        <v>740</v>
      </c>
      <c r="J17" s="38">
        <v>740</v>
      </c>
      <c r="K17" s="38">
        <v>740</v>
      </c>
      <c r="L17" s="38">
        <v>740</v>
      </c>
      <c r="M17" s="38">
        <v>740</v>
      </c>
      <c r="N17" s="23">
        <f t="shared" ref="N17:N25" si="3">(SUM(A17:M17))/12</f>
        <v>740</v>
      </c>
      <c r="O17" s="18"/>
      <c r="AG17" s="6"/>
    </row>
    <row r="18" spans="1:33" ht="15" customHeight="1" x14ac:dyDescent="0.25">
      <c r="A18" s="53" t="s">
        <v>41</v>
      </c>
      <c r="B18" s="56">
        <v>329</v>
      </c>
      <c r="C18" s="39">
        <v>129</v>
      </c>
      <c r="D18" s="39">
        <v>129</v>
      </c>
      <c r="E18" s="56">
        <v>329</v>
      </c>
      <c r="F18" s="39">
        <v>129</v>
      </c>
      <c r="G18" s="39">
        <v>129</v>
      </c>
      <c r="H18" s="56">
        <v>329</v>
      </c>
      <c r="I18" s="39">
        <v>129</v>
      </c>
      <c r="J18" s="39">
        <v>129</v>
      </c>
      <c r="K18" s="56">
        <v>329</v>
      </c>
      <c r="L18" s="39">
        <v>129</v>
      </c>
      <c r="M18" s="39">
        <v>129</v>
      </c>
      <c r="N18" s="24">
        <f t="shared" si="3"/>
        <v>195.66666666666666</v>
      </c>
      <c r="O18" s="18"/>
      <c r="AG18" s="6"/>
    </row>
    <row r="19" spans="1:33" ht="15" customHeight="1" x14ac:dyDescent="0.25">
      <c r="A19" s="36" t="s">
        <v>5</v>
      </c>
      <c r="B19" s="39">
        <v>95</v>
      </c>
      <c r="C19" s="39">
        <v>95</v>
      </c>
      <c r="D19" s="39">
        <v>95</v>
      </c>
      <c r="E19" s="39">
        <v>95</v>
      </c>
      <c r="F19" s="39">
        <v>95</v>
      </c>
      <c r="G19" s="39">
        <v>95</v>
      </c>
      <c r="H19" s="39">
        <v>95</v>
      </c>
      <c r="I19" s="39">
        <v>95</v>
      </c>
      <c r="J19" s="39">
        <v>95</v>
      </c>
      <c r="K19" s="39">
        <v>95</v>
      </c>
      <c r="L19" s="39">
        <v>95</v>
      </c>
      <c r="M19" s="39">
        <v>95</v>
      </c>
      <c r="N19" s="24">
        <f t="shared" si="3"/>
        <v>95</v>
      </c>
      <c r="O19" s="18"/>
      <c r="AG19" s="6"/>
    </row>
    <row r="20" spans="1:33" ht="15" customHeight="1" x14ac:dyDescent="0.25">
      <c r="A20" s="36" t="s">
        <v>42</v>
      </c>
      <c r="B20" s="39">
        <v>149</v>
      </c>
      <c r="C20" s="39">
        <v>149</v>
      </c>
      <c r="D20" s="39">
        <v>149</v>
      </c>
      <c r="E20" s="39">
        <v>149</v>
      </c>
      <c r="F20" s="39">
        <v>149</v>
      </c>
      <c r="G20" s="39">
        <v>149</v>
      </c>
      <c r="H20" s="39">
        <v>149</v>
      </c>
      <c r="I20" s="39">
        <v>149</v>
      </c>
      <c r="J20" s="39">
        <v>149</v>
      </c>
      <c r="K20" s="39">
        <v>149</v>
      </c>
      <c r="L20" s="39">
        <v>149</v>
      </c>
      <c r="M20" s="39">
        <v>149</v>
      </c>
      <c r="N20" s="24">
        <f t="shared" si="3"/>
        <v>149</v>
      </c>
      <c r="O20" s="18"/>
      <c r="AG20" s="6"/>
    </row>
    <row r="21" spans="1:33" ht="15" customHeight="1" x14ac:dyDescent="0.25">
      <c r="A21" s="53" t="s">
        <v>6</v>
      </c>
      <c r="B21" s="39">
        <v>383</v>
      </c>
      <c r="C21" s="39">
        <v>383</v>
      </c>
      <c r="D21" s="39">
        <v>383</v>
      </c>
      <c r="E21" s="39">
        <v>383</v>
      </c>
      <c r="F21" s="39">
        <v>383</v>
      </c>
      <c r="G21" s="39">
        <v>383</v>
      </c>
      <c r="H21" s="39">
        <v>383</v>
      </c>
      <c r="I21" s="39">
        <v>383</v>
      </c>
      <c r="J21" s="39">
        <v>383</v>
      </c>
      <c r="K21" s="39">
        <v>383</v>
      </c>
      <c r="L21" s="39">
        <v>383</v>
      </c>
      <c r="M21" s="39">
        <v>383</v>
      </c>
      <c r="N21" s="24">
        <f t="shared" si="3"/>
        <v>383</v>
      </c>
      <c r="O21" s="18"/>
      <c r="AG21" s="6"/>
    </row>
    <row r="22" spans="1:33" ht="15" customHeight="1" x14ac:dyDescent="0.25">
      <c r="A22" s="36" t="s">
        <v>7</v>
      </c>
      <c r="B22" s="39"/>
      <c r="C22" s="39"/>
      <c r="D22" s="39"/>
      <c r="E22" s="39"/>
      <c r="F22" s="39"/>
      <c r="G22" s="39"/>
      <c r="H22" s="39"/>
      <c r="I22" s="39">
        <v>400</v>
      </c>
      <c r="J22" s="39"/>
      <c r="K22" s="39"/>
      <c r="L22" s="39"/>
      <c r="M22" s="39"/>
      <c r="N22" s="24">
        <f t="shared" si="3"/>
        <v>33.333333333333336</v>
      </c>
      <c r="O22" s="18"/>
      <c r="AG22" s="6"/>
    </row>
    <row r="23" spans="1:33" ht="15" customHeight="1" x14ac:dyDescent="0.25">
      <c r="A23" s="36" t="s">
        <v>8</v>
      </c>
      <c r="B23" s="39">
        <v>1100</v>
      </c>
      <c r="C23" s="39">
        <v>1100</v>
      </c>
      <c r="D23" s="39">
        <v>1100</v>
      </c>
      <c r="E23" s="39">
        <v>1100</v>
      </c>
      <c r="F23" s="39">
        <v>1100</v>
      </c>
      <c r="G23" s="39">
        <v>1100</v>
      </c>
      <c r="H23" s="39">
        <v>1100</v>
      </c>
      <c r="I23" s="39">
        <v>1100</v>
      </c>
      <c r="J23" s="39">
        <v>1100</v>
      </c>
      <c r="K23" s="39">
        <v>1100</v>
      </c>
      <c r="L23" s="39">
        <v>1100</v>
      </c>
      <c r="M23" s="39">
        <v>1100</v>
      </c>
      <c r="N23" s="24">
        <f t="shared" si="3"/>
        <v>1100</v>
      </c>
      <c r="O23" s="18"/>
      <c r="AG23" s="6"/>
    </row>
    <row r="24" spans="1:33" ht="15" customHeight="1" x14ac:dyDescent="0.25">
      <c r="A24" s="36" t="s">
        <v>43</v>
      </c>
      <c r="B24" s="39">
        <v>235</v>
      </c>
      <c r="C24" s="39">
        <v>235</v>
      </c>
      <c r="D24" s="39">
        <v>235</v>
      </c>
      <c r="E24" s="39">
        <v>235</v>
      </c>
      <c r="F24" s="39">
        <v>235</v>
      </c>
      <c r="G24" s="39">
        <v>235</v>
      </c>
      <c r="H24" s="39">
        <v>235</v>
      </c>
      <c r="I24" s="39">
        <v>235</v>
      </c>
      <c r="J24" s="39">
        <v>235</v>
      </c>
      <c r="K24" s="39">
        <v>235</v>
      </c>
      <c r="L24" s="39">
        <v>235</v>
      </c>
      <c r="M24" s="39">
        <v>235</v>
      </c>
      <c r="N24" s="24">
        <f t="shared" si="3"/>
        <v>235</v>
      </c>
      <c r="O24" s="18"/>
      <c r="AG24" s="6"/>
    </row>
    <row r="25" spans="1:33" ht="15" customHeight="1" x14ac:dyDescent="0.25">
      <c r="A25" s="36" t="s">
        <v>9</v>
      </c>
      <c r="B25" s="56">
        <v>530</v>
      </c>
      <c r="C25" s="39">
        <v>415</v>
      </c>
      <c r="D25" s="39">
        <v>415</v>
      </c>
      <c r="E25" s="56">
        <v>530</v>
      </c>
      <c r="F25" s="39">
        <v>415</v>
      </c>
      <c r="G25" s="39">
        <v>415</v>
      </c>
      <c r="H25" s="56">
        <v>530</v>
      </c>
      <c r="I25" s="39">
        <v>415</v>
      </c>
      <c r="J25" s="39">
        <v>415</v>
      </c>
      <c r="K25" s="56">
        <v>530</v>
      </c>
      <c r="L25" s="39">
        <v>415</v>
      </c>
      <c r="M25" s="39">
        <v>415</v>
      </c>
      <c r="N25" s="24">
        <f t="shared" si="3"/>
        <v>453.33333333333331</v>
      </c>
      <c r="O25" s="18"/>
      <c r="AG25" s="6"/>
    </row>
    <row r="26" spans="1:33" s="4" customFormat="1" ht="15" customHeight="1" x14ac:dyDescent="0.25">
      <c r="A26" s="26" t="s">
        <v>10</v>
      </c>
      <c r="B26" s="27">
        <f t="shared" ref="B26:N26" si="4">SUM(B17:B25)</f>
        <v>3561</v>
      </c>
      <c r="C26" s="27">
        <f t="shared" si="4"/>
        <v>3246</v>
      </c>
      <c r="D26" s="27">
        <f t="shared" si="4"/>
        <v>3246</v>
      </c>
      <c r="E26" s="27">
        <f t="shared" si="4"/>
        <v>3561</v>
      </c>
      <c r="F26" s="27">
        <f t="shared" si="4"/>
        <v>3246</v>
      </c>
      <c r="G26" s="27">
        <f t="shared" si="4"/>
        <v>3246</v>
      </c>
      <c r="H26" s="27">
        <f t="shared" si="4"/>
        <v>3561</v>
      </c>
      <c r="I26" s="27">
        <f t="shared" si="4"/>
        <v>3646</v>
      </c>
      <c r="J26" s="27">
        <f t="shared" si="4"/>
        <v>3246</v>
      </c>
      <c r="K26" s="27">
        <f t="shared" si="4"/>
        <v>3561</v>
      </c>
      <c r="L26" s="27">
        <f t="shared" si="4"/>
        <v>3246</v>
      </c>
      <c r="M26" s="27">
        <f t="shared" si="4"/>
        <v>3246</v>
      </c>
      <c r="N26" s="27">
        <f t="shared" si="4"/>
        <v>3384.3333333333335</v>
      </c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</row>
    <row r="27" spans="1:33" s="15" customFormat="1" ht="15" customHeight="1" x14ac:dyDescent="0.25">
      <c r="A27" s="2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33" s="11" customFormat="1" ht="15" customHeight="1" x14ac:dyDescent="0.25">
      <c r="A28" s="26" t="s">
        <v>21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3" ht="15" customHeight="1" x14ac:dyDescent="0.25">
      <c r="A29" s="54" t="s">
        <v>16</v>
      </c>
      <c r="B29" s="38">
        <v>350</v>
      </c>
      <c r="C29" s="38">
        <v>350</v>
      </c>
      <c r="D29" s="38">
        <v>350</v>
      </c>
      <c r="E29" s="38">
        <v>350</v>
      </c>
      <c r="F29" s="38">
        <v>350</v>
      </c>
      <c r="G29" s="38">
        <v>350</v>
      </c>
      <c r="H29" s="38">
        <v>350</v>
      </c>
      <c r="I29" s="38">
        <v>350</v>
      </c>
      <c r="J29" s="38">
        <v>350</v>
      </c>
      <c r="K29" s="38">
        <v>350</v>
      </c>
      <c r="L29" s="38">
        <v>350</v>
      </c>
      <c r="M29" s="38">
        <v>350</v>
      </c>
      <c r="N29" s="23">
        <f>(SUM(B29:M29))/12</f>
        <v>350</v>
      </c>
    </row>
    <row r="30" spans="1:33" ht="15" customHeight="1" x14ac:dyDescent="0.25">
      <c r="A30" s="55" t="s">
        <v>47</v>
      </c>
      <c r="B30" s="41">
        <v>60</v>
      </c>
      <c r="C30" s="41">
        <v>60</v>
      </c>
      <c r="D30" s="41">
        <v>60</v>
      </c>
      <c r="E30" s="41">
        <v>60</v>
      </c>
      <c r="F30" s="41">
        <v>60</v>
      </c>
      <c r="G30" s="41">
        <v>60</v>
      </c>
      <c r="H30" s="41">
        <v>60</v>
      </c>
      <c r="I30" s="41">
        <v>60</v>
      </c>
      <c r="J30" s="41">
        <v>60</v>
      </c>
      <c r="K30" s="41">
        <v>60</v>
      </c>
      <c r="L30" s="41">
        <v>60</v>
      </c>
      <c r="M30" s="41">
        <v>60</v>
      </c>
      <c r="N30" s="23">
        <f>(SUM(B30:M30))/12</f>
        <v>60</v>
      </c>
    </row>
    <row r="31" spans="1:33" ht="15" customHeight="1" x14ac:dyDescent="0.25">
      <c r="A31" s="37" t="s">
        <v>17</v>
      </c>
      <c r="B31" s="40">
        <v>85</v>
      </c>
      <c r="C31" s="40">
        <v>85</v>
      </c>
      <c r="D31" s="40">
        <v>85</v>
      </c>
      <c r="E31" s="40">
        <v>85</v>
      </c>
      <c r="F31" s="40">
        <v>85</v>
      </c>
      <c r="G31" s="40">
        <v>85</v>
      </c>
      <c r="H31" s="40">
        <v>85</v>
      </c>
      <c r="I31" s="40">
        <v>85</v>
      </c>
      <c r="J31" s="40">
        <v>85</v>
      </c>
      <c r="K31" s="40">
        <v>85</v>
      </c>
      <c r="L31" s="40">
        <v>85</v>
      </c>
      <c r="M31" s="40">
        <v>85</v>
      </c>
      <c r="N31" s="25">
        <f>(SUM(B31:M31))/12</f>
        <v>85</v>
      </c>
    </row>
    <row r="32" spans="1:33" s="4" customFormat="1" ht="15" customHeight="1" x14ac:dyDescent="0.25">
      <c r="A32" s="26" t="s">
        <v>18</v>
      </c>
      <c r="B32" s="27">
        <f>SUM(B29:B31)</f>
        <v>495</v>
      </c>
      <c r="C32" s="27">
        <f t="shared" ref="C32:N32" si="5">SUM(C29:C31)</f>
        <v>495</v>
      </c>
      <c r="D32" s="27">
        <f t="shared" si="5"/>
        <v>495</v>
      </c>
      <c r="E32" s="27">
        <f t="shared" si="5"/>
        <v>495</v>
      </c>
      <c r="F32" s="27">
        <f t="shared" si="5"/>
        <v>495</v>
      </c>
      <c r="G32" s="27">
        <f t="shared" si="5"/>
        <v>495</v>
      </c>
      <c r="H32" s="27">
        <f t="shared" si="5"/>
        <v>495</v>
      </c>
      <c r="I32" s="27">
        <f t="shared" si="5"/>
        <v>495</v>
      </c>
      <c r="J32" s="27">
        <f t="shared" si="5"/>
        <v>495</v>
      </c>
      <c r="K32" s="27">
        <f t="shared" si="5"/>
        <v>495</v>
      </c>
      <c r="L32" s="27">
        <f t="shared" si="5"/>
        <v>495</v>
      </c>
      <c r="M32" s="27">
        <f t="shared" si="5"/>
        <v>495</v>
      </c>
      <c r="N32" s="27">
        <f t="shared" si="5"/>
        <v>495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</row>
    <row r="33" spans="1:32" s="15" customFormat="1" ht="15" customHeight="1" x14ac:dyDescent="0.25">
      <c r="A33" s="2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4" spans="1:32" s="11" customFormat="1" ht="15" customHeight="1" x14ac:dyDescent="0.25">
      <c r="A34" s="26" t="s">
        <v>24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ht="15" customHeight="1" x14ac:dyDescent="0.25">
      <c r="A35" s="54" t="s">
        <v>11</v>
      </c>
      <c r="B35" s="38">
        <v>250</v>
      </c>
      <c r="C35" s="38">
        <v>250</v>
      </c>
      <c r="D35" s="38">
        <v>250</v>
      </c>
      <c r="E35" s="38">
        <v>250</v>
      </c>
      <c r="F35" s="38">
        <v>250</v>
      </c>
      <c r="G35" s="38">
        <v>250</v>
      </c>
      <c r="H35" s="38">
        <v>250</v>
      </c>
      <c r="I35" s="38">
        <v>250</v>
      </c>
      <c r="J35" s="38">
        <v>250</v>
      </c>
      <c r="K35" s="38">
        <v>250</v>
      </c>
      <c r="L35" s="38">
        <v>250</v>
      </c>
      <c r="M35" s="38">
        <v>250</v>
      </c>
      <c r="N35" s="23">
        <f t="shared" ref="N35:N39" si="6">(SUM(B35:M35))/12</f>
        <v>250</v>
      </c>
    </row>
    <row r="36" spans="1:32" ht="15" customHeight="1" x14ac:dyDescent="0.25">
      <c r="A36" s="36" t="s">
        <v>12</v>
      </c>
      <c r="B36" s="39">
        <v>125</v>
      </c>
      <c r="C36" s="39">
        <v>125</v>
      </c>
      <c r="D36" s="39">
        <v>125</v>
      </c>
      <c r="E36" s="39">
        <v>125</v>
      </c>
      <c r="F36" s="39">
        <v>125</v>
      </c>
      <c r="G36" s="39">
        <v>125</v>
      </c>
      <c r="H36" s="39">
        <v>125</v>
      </c>
      <c r="I36" s="39">
        <v>125</v>
      </c>
      <c r="J36" s="39">
        <v>125</v>
      </c>
      <c r="K36" s="39">
        <v>125</v>
      </c>
      <c r="L36" s="39">
        <v>125</v>
      </c>
      <c r="M36" s="39">
        <v>125</v>
      </c>
      <c r="N36" s="24">
        <f t="shared" si="6"/>
        <v>125</v>
      </c>
    </row>
    <row r="37" spans="1:32" ht="15" customHeight="1" x14ac:dyDescent="0.25">
      <c r="A37" s="53" t="s">
        <v>48</v>
      </c>
      <c r="B37" s="39">
        <v>400</v>
      </c>
      <c r="C37" s="39">
        <v>400</v>
      </c>
      <c r="D37" s="39">
        <v>400</v>
      </c>
      <c r="E37" s="39">
        <v>400</v>
      </c>
      <c r="F37" s="39">
        <v>400</v>
      </c>
      <c r="G37" s="39">
        <v>400</v>
      </c>
      <c r="H37" s="39">
        <v>400</v>
      </c>
      <c r="I37" s="39">
        <v>400</v>
      </c>
      <c r="J37" s="39">
        <v>400</v>
      </c>
      <c r="K37" s="39">
        <v>400</v>
      </c>
      <c r="L37" s="39">
        <v>400</v>
      </c>
      <c r="M37" s="39">
        <v>400</v>
      </c>
      <c r="N37" s="24">
        <f t="shared" si="6"/>
        <v>400</v>
      </c>
    </row>
    <row r="38" spans="1:32" ht="15" customHeight="1" x14ac:dyDescent="0.25">
      <c r="A38" s="36" t="s">
        <v>13</v>
      </c>
      <c r="B38" s="39">
        <v>25</v>
      </c>
      <c r="C38" s="39">
        <v>25</v>
      </c>
      <c r="D38" s="39">
        <v>25</v>
      </c>
      <c r="E38" s="39">
        <v>25</v>
      </c>
      <c r="F38" s="39">
        <v>25</v>
      </c>
      <c r="G38" s="39">
        <v>25</v>
      </c>
      <c r="H38" s="39">
        <v>25</v>
      </c>
      <c r="I38" s="39">
        <v>25</v>
      </c>
      <c r="J38" s="39">
        <v>25</v>
      </c>
      <c r="K38" s="39">
        <v>25</v>
      </c>
      <c r="L38" s="39">
        <v>25</v>
      </c>
      <c r="M38" s="39">
        <v>25</v>
      </c>
      <c r="N38" s="24">
        <f t="shared" si="6"/>
        <v>25</v>
      </c>
    </row>
    <row r="39" spans="1:32" ht="15" customHeight="1" x14ac:dyDescent="0.25">
      <c r="A39" s="37" t="s">
        <v>14</v>
      </c>
      <c r="B39" s="40"/>
      <c r="C39" s="40"/>
      <c r="D39" s="40"/>
      <c r="E39" s="40"/>
      <c r="F39" s="40"/>
      <c r="G39" s="40"/>
      <c r="H39" s="40">
        <v>2500</v>
      </c>
      <c r="I39" s="40"/>
      <c r="J39" s="40"/>
      <c r="K39" s="40"/>
      <c r="L39" s="40"/>
      <c r="M39" s="40"/>
      <c r="N39" s="25">
        <f t="shared" si="6"/>
        <v>208.33333333333334</v>
      </c>
    </row>
    <row r="40" spans="1:32" s="4" customFormat="1" ht="15" customHeight="1" x14ac:dyDescent="0.25">
      <c r="A40" s="26" t="s">
        <v>15</v>
      </c>
      <c r="B40" s="27">
        <f>SUM(B35:B39)</f>
        <v>800</v>
      </c>
      <c r="C40" s="27">
        <f t="shared" ref="C40:N40" si="7">SUM(C35:C39)</f>
        <v>800</v>
      </c>
      <c r="D40" s="27">
        <f t="shared" si="7"/>
        <v>800</v>
      </c>
      <c r="E40" s="27">
        <f t="shared" si="7"/>
        <v>800</v>
      </c>
      <c r="F40" s="27">
        <f t="shared" si="7"/>
        <v>800</v>
      </c>
      <c r="G40" s="27">
        <f t="shared" si="7"/>
        <v>800</v>
      </c>
      <c r="H40" s="27">
        <f t="shared" si="7"/>
        <v>3300</v>
      </c>
      <c r="I40" s="27">
        <f t="shared" si="7"/>
        <v>800</v>
      </c>
      <c r="J40" s="27">
        <f t="shared" si="7"/>
        <v>800</v>
      </c>
      <c r="K40" s="27">
        <f t="shared" si="7"/>
        <v>800</v>
      </c>
      <c r="L40" s="27">
        <f t="shared" si="7"/>
        <v>800</v>
      </c>
      <c r="M40" s="27">
        <f t="shared" si="7"/>
        <v>800</v>
      </c>
      <c r="N40" s="27">
        <f t="shared" si="7"/>
        <v>1008.3333333333334</v>
      </c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2" spans="1:32" s="4" customFormat="1" ht="15" customHeight="1" x14ac:dyDescent="0.25">
      <c r="A42" s="26" t="s">
        <v>22</v>
      </c>
      <c r="B42" s="27">
        <f t="shared" ref="B42:N42" si="8">B26+B40+B32</f>
        <v>4856</v>
      </c>
      <c r="C42" s="27">
        <f t="shared" si="8"/>
        <v>4541</v>
      </c>
      <c r="D42" s="27">
        <f t="shared" si="8"/>
        <v>4541</v>
      </c>
      <c r="E42" s="27">
        <f t="shared" si="8"/>
        <v>4856</v>
      </c>
      <c r="F42" s="27">
        <f t="shared" si="8"/>
        <v>4541</v>
      </c>
      <c r="G42" s="27">
        <f t="shared" si="8"/>
        <v>4541</v>
      </c>
      <c r="H42" s="27">
        <f t="shared" si="8"/>
        <v>7356</v>
      </c>
      <c r="I42" s="27">
        <f t="shared" si="8"/>
        <v>4941</v>
      </c>
      <c r="J42" s="27">
        <f t="shared" si="8"/>
        <v>4541</v>
      </c>
      <c r="K42" s="27">
        <f t="shared" si="8"/>
        <v>4856</v>
      </c>
      <c r="L42" s="27">
        <f t="shared" si="8"/>
        <v>4541</v>
      </c>
      <c r="M42" s="27">
        <f t="shared" si="8"/>
        <v>4541</v>
      </c>
      <c r="N42" s="27">
        <f t="shared" si="8"/>
        <v>4887.666666666667</v>
      </c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1:32" s="15" customFormat="1" ht="15" customHeight="1" x14ac:dyDescent="0.25">
      <c r="A43" s="20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32" s="16" customFormat="1" ht="15" customHeight="1" x14ac:dyDescent="0.3">
      <c r="A44" s="33" t="s">
        <v>23</v>
      </c>
      <c r="B44" s="34">
        <f t="shared" ref="B44:N44" si="9">B13-B42</f>
        <v>-331</v>
      </c>
      <c r="C44" s="34">
        <f t="shared" si="9"/>
        <v>-341</v>
      </c>
      <c r="D44" s="34">
        <f t="shared" si="9"/>
        <v>-341</v>
      </c>
      <c r="E44" s="34">
        <f t="shared" si="9"/>
        <v>-341</v>
      </c>
      <c r="F44" s="34">
        <f t="shared" si="9"/>
        <v>2659</v>
      </c>
      <c r="G44" s="34">
        <f t="shared" si="9"/>
        <v>159</v>
      </c>
      <c r="H44" s="34">
        <f t="shared" si="9"/>
        <v>-2841</v>
      </c>
      <c r="I44" s="34">
        <f t="shared" si="9"/>
        <v>-741</v>
      </c>
      <c r="J44" s="34">
        <f t="shared" si="9"/>
        <v>-341</v>
      </c>
      <c r="K44" s="34">
        <f t="shared" si="9"/>
        <v>-341</v>
      </c>
      <c r="L44" s="34">
        <f t="shared" si="9"/>
        <v>-341</v>
      </c>
      <c r="M44" s="34">
        <f t="shared" si="9"/>
        <v>2459</v>
      </c>
      <c r="N44" s="34">
        <f t="shared" si="9"/>
        <v>-56.83333333333394</v>
      </c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</row>
    <row r="45" spans="1:32" s="6" customForma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3"/>
    </row>
    <row r="46" spans="1:32" s="6" customFormat="1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3"/>
    </row>
    <row r="47" spans="1:32" s="6" customFormat="1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13"/>
    </row>
    <row r="48" spans="1:32" s="6" customForma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3"/>
    </row>
    <row r="49" spans="2:14" s="6" customForma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13"/>
    </row>
    <row r="50" spans="2:14" s="6" customForma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13"/>
    </row>
    <row r="51" spans="2:14" s="6" customFormat="1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13"/>
    </row>
    <row r="52" spans="2:14" s="6" customFormat="1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3"/>
    </row>
    <row r="53" spans="2:14" s="6" customForma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3"/>
    </row>
    <row r="54" spans="2:14" s="6" customFormat="1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13"/>
    </row>
    <row r="55" spans="2:14" s="6" customFormat="1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13"/>
    </row>
    <row r="56" spans="2:14" s="6" customFormat="1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3"/>
    </row>
    <row r="57" spans="2:14" s="6" customForma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3"/>
    </row>
  </sheetData>
  <sheetProtection selectLockedCells="1"/>
  <conditionalFormatting sqref="B44:N44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decimal" allowBlank="1" showInputMessage="1" showErrorMessage="1" sqref="B3:M12 B19:B24 B17:M17 B35:M39 B29:M31 H19:H24 K19:K24 E19:E24 C18:D25 F18:G25 I18:J25 L18:M25" xr:uid="{A270E8B2-E813-437F-BE29-00248DBE0ED0}">
      <formula1>-1000000</formula1>
      <formula2>1000000</formula2>
    </dataValidation>
  </dataValidations>
  <pageMargins left="0.25" right="0.25" top="0.75" bottom="0.75" header="0.3" footer="0.3"/>
  <pageSetup paperSize="9" scale="59" fitToHeight="0" orientation="landscape" horizontalDpi="4294967292" verticalDpi="4294967292" r:id="rId1"/>
  <headerFooter>
    <oddFooter>&amp;CNibud, 2018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342B297-329F-42F3-8BC2-B9804658D897}">
          <x14:formula1>
            <xm:f>verborgen!$A$1:$A$3</xm:f>
          </x14:formula1>
          <xm:sqref>O3:O12</xm:sqref>
        </x14:dataValidation>
        <x14:dataValidation type="list" allowBlank="1" showInputMessage="1" showErrorMessage="1" xr:uid="{110DAE44-A309-41DF-A4F9-E6B9D0302A5A}">
          <x14:formula1>
            <xm:f>verborgen!$A$8:$A$13</xm:f>
          </x14:formula1>
          <xm:sqref>A18 A21 A29:A30 A35 A37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9465C-9621-446D-9B15-0D8ED8D4C154}">
  <dimension ref="A1:A13"/>
  <sheetViews>
    <sheetView workbookViewId="0">
      <selection activeCell="F11" sqref="F11"/>
    </sheetView>
  </sheetViews>
  <sheetFormatPr defaultRowHeight="15.75" x14ac:dyDescent="0.25"/>
  <cols>
    <col min="1" max="1" width="18" customWidth="1"/>
  </cols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61</v>
      </c>
    </row>
    <row r="8" spans="1:1" x14ac:dyDescent="0.25">
      <c r="A8" t="s">
        <v>16</v>
      </c>
    </row>
    <row r="9" spans="1:1" x14ac:dyDescent="0.25">
      <c r="A9" t="s">
        <v>11</v>
      </c>
    </row>
    <row r="10" spans="1:1" x14ac:dyDescent="0.25">
      <c r="A10" t="s">
        <v>41</v>
      </c>
    </row>
    <row r="11" spans="1:1" x14ac:dyDescent="0.25">
      <c r="A11" t="s">
        <v>48</v>
      </c>
    </row>
    <row r="12" spans="1:1" x14ac:dyDescent="0.25">
      <c r="A12" t="s">
        <v>6</v>
      </c>
    </row>
    <row r="13" spans="1:1" x14ac:dyDescent="0.25">
      <c r="A1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A3B7-F1B0-4380-8DAA-9E862E46BEE6}">
  <dimension ref="A1:B5"/>
  <sheetViews>
    <sheetView tabSelected="1" workbookViewId="0">
      <selection activeCell="B13" sqref="B13"/>
    </sheetView>
  </sheetViews>
  <sheetFormatPr defaultRowHeight="15.75" x14ac:dyDescent="0.25"/>
  <cols>
    <col min="1" max="1" width="18.25" customWidth="1"/>
    <col min="2" max="2" width="14.5" customWidth="1"/>
  </cols>
  <sheetData>
    <row r="1" spans="1:2" x14ac:dyDescent="0.25">
      <c r="A1" s="46" t="s">
        <v>49</v>
      </c>
      <c r="B1" s="46" t="s">
        <v>53</v>
      </c>
    </row>
    <row r="2" spans="1:2" x14ac:dyDescent="0.25">
      <c r="A2" s="36" t="s">
        <v>50</v>
      </c>
      <c r="B2" s="48">
        <f>SUM(jaarbegroting!N3,jaarbegroting!N4,jaarbegroting!N5,jaarbegroting!N10)</f>
        <v>4325</v>
      </c>
    </row>
    <row r="3" spans="1:2" x14ac:dyDescent="0.25">
      <c r="A3" s="36" t="s">
        <v>51</v>
      </c>
      <c r="B3" s="48">
        <f>SUM(jaarbegroting!N11,jaarbegroting!N12)</f>
        <v>0.83333333333333337</v>
      </c>
    </row>
    <row r="4" spans="1:2" x14ac:dyDescent="0.25">
      <c r="A4" s="36" t="s">
        <v>52</v>
      </c>
      <c r="B4" s="48">
        <f>SUM(jaarbegroting!N6:N9)</f>
        <v>505</v>
      </c>
    </row>
    <row r="5" spans="1:2" x14ac:dyDescent="0.25">
      <c r="A5" s="47" t="s">
        <v>54</v>
      </c>
      <c r="B5" s="49">
        <f>SUM(B2:B4)</f>
        <v>4830.833333333333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7C0D-7D34-4630-8340-5B15EB2F4655}">
  <dimension ref="A1:B5"/>
  <sheetViews>
    <sheetView workbookViewId="0">
      <selection activeCell="B4" sqref="B4"/>
    </sheetView>
  </sheetViews>
  <sheetFormatPr defaultRowHeight="15.75" x14ac:dyDescent="0.25"/>
  <cols>
    <col min="1" max="1" width="21.5" customWidth="1"/>
    <col min="2" max="2" width="14.5" customWidth="1"/>
  </cols>
  <sheetData>
    <row r="1" spans="1:2" x14ac:dyDescent="0.25">
      <c r="A1" s="21" t="s">
        <v>55</v>
      </c>
      <c r="B1" s="21" t="s">
        <v>56</v>
      </c>
    </row>
    <row r="2" spans="1:2" x14ac:dyDescent="0.25">
      <c r="A2" s="36" t="s">
        <v>58</v>
      </c>
      <c r="B2" s="48">
        <f>jaarbegroting!N26</f>
        <v>3384.3333333333335</v>
      </c>
    </row>
    <row r="3" spans="1:2" x14ac:dyDescent="0.25">
      <c r="A3" s="36" t="s">
        <v>57</v>
      </c>
      <c r="B3" s="48">
        <f>jaarbegroting!N32</f>
        <v>495</v>
      </c>
    </row>
    <row r="4" spans="1:2" x14ac:dyDescent="0.25">
      <c r="A4" s="36" t="s">
        <v>59</v>
      </c>
      <c r="B4" s="48">
        <f>jaarbegroting!N40</f>
        <v>1008.3333333333334</v>
      </c>
    </row>
    <row r="5" spans="1:2" x14ac:dyDescent="0.25">
      <c r="A5" s="51" t="s">
        <v>54</v>
      </c>
      <c r="B5" s="52">
        <f>SUM(B2:B4)</f>
        <v>4887.666666666667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3BB143E33B0D4D9284063144BAF8E0" ma:contentTypeVersion="10" ma:contentTypeDescription="Een nieuw document maken." ma:contentTypeScope="" ma:versionID="836b3a168edabdbd9e6438c02aab09eb">
  <xsd:schema xmlns:xsd="http://www.w3.org/2001/XMLSchema" xmlns:xs="http://www.w3.org/2001/XMLSchema" xmlns:p="http://schemas.microsoft.com/office/2006/metadata/properties" xmlns:ns2="d5f9a9f5-ad66-42db-8250-6283d3f75430" xmlns:ns3="b0770d5c-07a0-432a-9a3d-47d814ca424c" targetNamespace="http://schemas.microsoft.com/office/2006/metadata/properties" ma:root="true" ma:fieldsID="19d672f77bcc939c40c111d9a0c8c8fb" ns2:_="" ns3:_="">
    <xsd:import namespace="d5f9a9f5-ad66-42db-8250-6283d3f75430"/>
    <xsd:import namespace="b0770d5c-07a0-432a-9a3d-47d814ca42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9a9f5-ad66-42db-8250-6283d3f754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70d5c-07a0-432a-9a3d-47d814ca424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EF102B-8AEE-4C00-AD43-DB18567A3774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d5f9a9f5-ad66-42db-8250-6283d3f75430"/>
    <ds:schemaRef ds:uri="http://purl.org/dc/elements/1.1/"/>
    <ds:schemaRef ds:uri="http://schemas.openxmlformats.org/package/2006/metadata/core-properties"/>
    <ds:schemaRef ds:uri="b0770d5c-07a0-432a-9a3d-47d814ca424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6BDB651-F5BF-45A8-B75E-4EB4EC23C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6EE105-71D2-4E58-970E-4C4580F5EC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9a9f5-ad66-42db-8250-6283d3f75430"/>
    <ds:schemaRef ds:uri="b0770d5c-07a0-432a-9a3d-47d814ca4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jaarbegroting</vt:lpstr>
      <vt:lpstr>verborgen</vt:lpstr>
      <vt:lpstr>soorten inkomen</vt:lpstr>
      <vt:lpstr>verdeling uitgaven</vt:lpstr>
      <vt:lpstr>jaarbegroting!Afdrukbereik</vt:lpstr>
    </vt:vector>
  </TitlesOfParts>
  <Company>VERF EN DE BUUF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Marieke Verf</dc:creator>
  <cp:lastModifiedBy>Paul Bloemers</cp:lastModifiedBy>
  <cp:lastPrinted>2018-10-25T12:59:06Z</cp:lastPrinted>
  <dcterms:created xsi:type="dcterms:W3CDTF">2015-08-25T07:02:46Z</dcterms:created>
  <dcterms:modified xsi:type="dcterms:W3CDTF">2020-05-01T08:23:08Z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0x0101005C3BB143E33B0D4D9284063144BAF8E0</vt:lpwstr>
  </property>
</Properties>
</file>